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yana\Desktop\"/>
    </mc:Choice>
  </mc:AlternateContent>
  <xr:revisionPtr revIDLastSave="0" documentId="8_{64A50795-C9FB-4853-A4F1-53DFF9A42417}" xr6:coauthVersionLast="45" xr6:coauthVersionMax="45" xr10:uidLastSave="{00000000-0000-0000-0000-000000000000}"/>
  <bookViews>
    <workbookView xWindow="-120" yWindow="-120" windowWidth="29040" windowHeight="15840" xr2:uid="{C5050ADA-701A-4C61-A698-51101E0B2D6F}"/>
  </bookViews>
  <sheets>
    <sheet name="Прил.2.1(ставка)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G17" i="1"/>
  <c r="E17" i="1"/>
  <c r="D17" i="1"/>
  <c r="M17" i="1" s="1"/>
  <c r="C17" i="1"/>
  <c r="K16" i="1"/>
  <c r="J16" i="1"/>
  <c r="J17" i="1" s="1"/>
  <c r="G16" i="1"/>
  <c r="F16" i="1"/>
  <c r="F17" i="1" s="1"/>
  <c r="E16" i="1"/>
  <c r="D16" i="1"/>
  <c r="M16" i="1" s="1"/>
  <c r="M15" i="1" s="1"/>
  <c r="C16" i="1"/>
  <c r="L16" i="1" s="1"/>
  <c r="K15" i="1"/>
  <c r="J15" i="1"/>
  <c r="I15" i="1"/>
  <c r="I16" i="1" s="1"/>
  <c r="I17" i="1" s="1"/>
  <c r="G15" i="1"/>
  <c r="F15" i="1"/>
  <c r="E15" i="1"/>
  <c r="L14" i="1"/>
  <c r="K14" i="1"/>
  <c r="J14" i="1"/>
  <c r="I14" i="1"/>
  <c r="H14" i="1"/>
  <c r="H15" i="1" s="1"/>
  <c r="H16" i="1" s="1"/>
  <c r="G14" i="1"/>
  <c r="F14" i="1"/>
  <c r="E14" i="1"/>
  <c r="N14" i="1" s="1"/>
  <c r="D14" i="1"/>
  <c r="M14" i="1" s="1"/>
  <c r="C14" i="1"/>
  <c r="O14" i="1" s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H17" i="1" l="1"/>
  <c r="N16" i="1"/>
  <c r="N17" i="1"/>
  <c r="Q17" i="1" s="1"/>
  <c r="L17" i="1"/>
  <c r="O17" i="1" s="1"/>
  <c r="L15" i="1"/>
  <c r="P14" i="1"/>
  <c r="Q14" i="1"/>
  <c r="O16" i="1"/>
  <c r="P17" i="1"/>
  <c r="C15" i="1"/>
  <c r="P16" i="1"/>
  <c r="D15" i="1"/>
  <c r="P15" i="1" s="1"/>
  <c r="N15" i="1" l="1"/>
  <c r="Q15" i="1" s="1"/>
  <c r="O15" i="1"/>
  <c r="Q16" i="1"/>
</calcChain>
</file>

<file path=xl/sharedStrings.xml><?xml version="1.0" encoding="utf-8"?>
<sst xmlns="http://schemas.openxmlformats.org/spreadsheetml/2006/main" count="55" uniqueCount="36">
  <si>
    <t>Приложение №2 к Методическим указаниям по определению размера платы за технологическое присоединение к электрическим сетям №490/22 от 30.06.2022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</si>
  <si>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 №490/22</t>
  </si>
  <si>
    <t>МУП "Электротепловые сети"</t>
  </si>
  <si>
    <t>(название сетевой организации)</t>
  </si>
  <si>
    <t>за 2019 - 2021 гг.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</si>
  <si>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</si>
  <si>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</si>
  <si>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</si>
  <si>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</si>
  <si>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</si>
  <si>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</si>
  <si>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</si>
  <si>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2019 г.</t>
  </si>
  <si>
    <t>2020г.</t>
  </si>
  <si>
    <t>2021г.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</si>
  <si>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</si>
  <si>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</si>
  <si>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</si>
  <si>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</si>
  <si>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</si>
  <si>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</si>
  <si>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2.1</t>
  </si>
  <si>
    <t>Выдача сетевой огранизацией акта об осуществлении технологического присоединения Заявителям, указанным в абзаце восьмого пункта 24 Методических указаний по определению размера платы на технологическое присоединение к электрическим сетям</t>
  </si>
  <si>
    <t>2.2</t>
  </si>
  <si>
    <t>Проверка сетевой огранизацией выполнения технических условий Заявителями, указанными в абзаце девятом пункта 24 Методических указаний по определению размера платы на технологическое присоединение к электрическим сетям</t>
  </si>
  <si>
    <t>Директор МУП "ЭТС"</t>
  </si>
  <si>
    <t>_____________________________________</t>
  </si>
  <si>
    <t>Черный В.М.</t>
  </si>
  <si>
    <t>МП</t>
  </si>
  <si>
    <t xml:space="preserve">                      подпись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</si>
  <si>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</si>
  <si>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</si>
  <si>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</si>
  <si>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</si>
  <si>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r>
      <rPr>
        <b/>
        <sz val="12"/>
        <color rgb="FF0000FF"/>
        <rFont val="Calibri"/>
        <family val="2"/>
        <scheme val="minor"/>
      </rPr>
      <t>Абзац 6 пункта 24 Методических указаний:</t>
    </r>
    <r>
      <rPr>
        <sz val="12"/>
        <color theme="1"/>
        <rFont val="Calibri"/>
        <family val="2"/>
        <scheme val="minor"/>
      </rPr>
      <t xml:space="preserve"> С1.2.1 - для случаев технологического присоединения объектов Заявителей, указанных в пунктах 12(1), 13(2) - 13(5) и 14 Правил технологического присоединения (Собрание законодательства Российской Федерации, 2004, N 52, ст. 5525; 2022, N 27, ст. 4863), если технологическое присоединение энергопринимающих устройств таких Заявителей осуществляется на уровне напряжения 0,4 кВ и ниже;
</t>
    </r>
  </si>
  <si>
    <r>
      <rPr>
        <b/>
        <sz val="12"/>
        <color rgb="FF0000FF"/>
        <rFont val="Calibri"/>
        <family val="2"/>
        <scheme val="minor"/>
      </rPr>
      <t>Абзац 7 пункта 24 Методических указаний:</t>
    </r>
    <r>
      <rPr>
        <sz val="12"/>
        <color theme="1"/>
        <rFont val="Calibri"/>
        <family val="2"/>
        <scheme val="minor"/>
      </rPr>
      <t xml:space="preserve"> С1.2.2 - для случаев технологического присоединения объектов Заявителей, не предусмотренных абзацем шестым настоящего пункта;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</si>
</sst>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4" fontId="7" fillId="0" borderId="0" xfId="0" applyNumberFormat="1" applyFont="1"/>
    <xf numFmtId="164" fontId="8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&#1058;&#1072;&#1088;&#1080;&#1092;&#1099;\2022&#1075;\&#1058;&#1077;&#1093;.%20&#1087;&#1088;&#1080;&#1089;&#1086;&#1077;&#1076;.%20&#1101;&#1083;&#1077;&#1082;&#1090;&#1088;&#1080;&#1082;&#1072;\&#1042;&#1099;&#1087;&#1072;&#1076;&#1072;&#1102;&#1097;&#1080;&#1077;%20&#1085;&#1072;%202023&#1075;\&#1060;&#1086;&#1088;&#1084;&#1099;%20&#1076;&#1083;&#1103;%20&#1079;&#1072;&#1087;&#1086;&#1083;&#1085;&#1077;&#1085;&#1080;&#1103;%20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. 26сч.-19г."/>
      <sheetName val="распр.26сч. -19г. тех прис."/>
      <sheetName val="распр.26сч. -20г."/>
      <sheetName val="распр.26сч.-21г."/>
      <sheetName val="АО26"/>
      <sheetName val="Им.26"/>
      <sheetName val="91.02сч."/>
      <sheetName val="20сч.-19г."/>
      <sheetName val="20сч.-20г."/>
      <sheetName val="20сч.-21г."/>
      <sheetName val="Распред затрат"/>
      <sheetName val="20 сч"/>
      <sheetName val="90сч.-20г."/>
      <sheetName val="90сч.-21г."/>
      <sheetName val="НВВ№1.1"/>
      <sheetName val="НВВ№1.2"/>
      <sheetName val="Прил.№1.1 до15квт(вып.)"/>
      <sheetName val="Реестр(15кВт)2019-21гг.(вып)"/>
      <sheetName val="Прил.№1.2 до 150квт(вып)"/>
      <sheetName val="Реестр(150кВт)2019-21гг.(вып)"/>
      <sheetName val="Прил.2.1(ставка)"/>
      <sheetName val="Прил.№3.1.(ставка)"/>
      <sheetName val="Прил.1(ставка)"/>
      <sheetName val=" Реестр свед. о строит.(ставки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52</v>
          </cell>
          <cell r="G13">
            <v>90</v>
          </cell>
          <cell r="J13">
            <v>52</v>
          </cell>
        </row>
      </sheetData>
      <sheetData sheetId="17">
        <row r="60">
          <cell r="E60">
            <v>547</v>
          </cell>
        </row>
        <row r="151">
          <cell r="E151">
            <v>952</v>
          </cell>
        </row>
        <row r="204">
          <cell r="E204">
            <v>431.72800000000001</v>
          </cell>
        </row>
      </sheetData>
      <sheetData sheetId="18">
        <row r="12">
          <cell r="G12">
            <v>4</v>
          </cell>
        </row>
      </sheetData>
      <sheetData sheetId="19">
        <row r="12">
          <cell r="D12">
            <v>402</v>
          </cell>
        </row>
        <row r="19">
          <cell r="A19">
            <v>7</v>
          </cell>
        </row>
        <row r="20">
          <cell r="D20">
            <v>285</v>
          </cell>
        </row>
      </sheetData>
      <sheetData sheetId="20"/>
      <sheetData sheetId="21">
        <row r="11">
          <cell r="C11">
            <v>308.46098467899998</v>
          </cell>
          <cell r="D11">
            <v>397.24549840617323</v>
          </cell>
          <cell r="E11">
            <v>490.43923655509104</v>
          </cell>
          <cell r="F11">
            <v>160.2744154545</v>
          </cell>
          <cell r="G11">
            <v>214.01045446414543</v>
          </cell>
          <cell r="H11">
            <v>367.82942741631825</v>
          </cell>
          <cell r="I11">
            <v>160.2744154545</v>
          </cell>
          <cell r="J11">
            <v>214.01045446414543</v>
          </cell>
          <cell r="K11">
            <v>367.82942741631825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2561-6AE3-44BA-9E71-772FACF1099F}">
  <sheetPr>
    <tabColor theme="5"/>
    <pageSetUpPr fitToPage="1"/>
  </sheetPr>
  <dimension ref="A1:Q29"/>
  <sheetViews>
    <sheetView tabSelected="1" zoomScale="70" zoomScaleNormal="70" workbookViewId="0">
      <selection activeCell="S25" sqref="S25"/>
    </sheetView>
  </sheetViews>
  <sheetFormatPr defaultRowHeight="15" x14ac:dyDescent="0.25"/>
  <cols>
    <col min="1" max="1" width="9.7109375" customWidth="1"/>
    <col min="2" max="2" width="37.85546875" customWidth="1"/>
    <col min="3" max="3" width="20.28515625" customWidth="1"/>
    <col min="4" max="4" width="20" customWidth="1"/>
    <col min="5" max="5" width="19.85546875" customWidth="1"/>
    <col min="6" max="6" width="14.85546875" customWidth="1"/>
    <col min="7" max="7" width="12.85546875" customWidth="1"/>
    <col min="8" max="8" width="16.140625" customWidth="1"/>
    <col min="9" max="9" width="12.85546875" customWidth="1"/>
    <col min="10" max="10" width="10.5703125" customWidth="1"/>
    <col min="11" max="11" width="12.7109375" customWidth="1"/>
    <col min="12" max="12" width="10.85546875" customWidth="1"/>
    <col min="13" max="13" width="10.7109375" customWidth="1"/>
    <col min="14" max="14" width="13.42578125" customWidth="1"/>
  </cols>
  <sheetData>
    <row r="1" spans="1:17" ht="33.75" customHeight="1" x14ac:dyDescent="0.25">
      <c r="I1" s="1" t="s">
        <v>0</v>
      </c>
      <c r="J1" s="1"/>
      <c r="K1" s="1"/>
      <c r="L1" s="1"/>
      <c r="M1" s="1"/>
      <c r="N1" s="1"/>
    </row>
    <row r="2" spans="1:17" ht="18.75" customHeight="1" x14ac:dyDescent="0.25">
      <c r="I2" s="2"/>
      <c r="J2" s="2"/>
      <c r="K2" s="2"/>
      <c r="L2" s="2"/>
      <c r="M2" s="2"/>
      <c r="N2" s="2"/>
    </row>
    <row r="3" spans="1:17" ht="15.7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15.75" x14ac:dyDescent="0.25"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</row>
    <row r="5" spans="1:17" ht="15.75" x14ac:dyDescent="0.25">
      <c r="B5" s="4"/>
      <c r="C5" s="4"/>
      <c r="D5" s="4"/>
      <c r="E5" s="3" t="s">
        <v>2</v>
      </c>
      <c r="F5" s="3"/>
      <c r="G5" s="3"/>
      <c r="H5" s="3"/>
      <c r="I5" s="5"/>
      <c r="J5" s="5"/>
      <c r="K5" s="5"/>
      <c r="L5" s="5"/>
      <c r="M5" s="5"/>
      <c r="N5" s="5"/>
    </row>
    <row r="6" spans="1:17" x14ac:dyDescent="0.25">
      <c r="B6" s="6"/>
      <c r="C6" s="6"/>
      <c r="D6" s="6"/>
      <c r="E6" s="7" t="s">
        <v>3</v>
      </c>
      <c r="F6" s="7"/>
      <c r="G6" s="7"/>
      <c r="H6" s="7"/>
      <c r="I6" s="6"/>
      <c r="J6" s="6"/>
      <c r="K6" s="6"/>
      <c r="L6" s="8"/>
      <c r="M6" s="8"/>
      <c r="N6" s="8"/>
    </row>
    <row r="7" spans="1:17" x14ac:dyDescent="0.25">
      <c r="B7" s="6"/>
      <c r="C7" s="6"/>
      <c r="D7" s="6"/>
      <c r="E7" s="9" t="s">
        <v>4</v>
      </c>
      <c r="F7" s="9"/>
      <c r="G7" s="9"/>
      <c r="H7" s="9"/>
      <c r="I7" s="6"/>
      <c r="J7" s="6"/>
      <c r="K7" s="6"/>
      <c r="L7" s="8"/>
      <c r="M7" s="8"/>
      <c r="N7" s="8"/>
    </row>
    <row r="8" spans="1:17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8"/>
      <c r="M8" s="8"/>
      <c r="N8" s="8"/>
    </row>
    <row r="9" spans="1:17" s="15" customFormat="1" ht="15" customHeight="1" x14ac:dyDescent="0.25">
      <c r="A9" s="10" t="s">
        <v>5</v>
      </c>
      <c r="B9" s="10" t="s">
        <v>6</v>
      </c>
      <c r="C9" s="11" t="s">
        <v>7</v>
      </c>
      <c r="D9" s="11"/>
      <c r="E9" s="11"/>
      <c r="F9" s="12"/>
      <c r="G9" s="12"/>
      <c r="H9" s="12"/>
      <c r="I9" s="12"/>
      <c r="J9" s="12"/>
      <c r="K9" s="12"/>
      <c r="L9" s="13" t="s">
        <v>8</v>
      </c>
      <c r="M9" s="14"/>
      <c r="N9" s="14"/>
    </row>
    <row r="10" spans="1:17" s="15" customFormat="1" ht="39" customHeight="1" x14ac:dyDescent="0.25">
      <c r="A10" s="14"/>
      <c r="B10" s="14"/>
      <c r="C10" s="10" t="s">
        <v>9</v>
      </c>
      <c r="D10" s="10"/>
      <c r="E10" s="10"/>
      <c r="F10" s="13" t="s">
        <v>10</v>
      </c>
      <c r="G10" s="16"/>
      <c r="H10" s="16"/>
      <c r="I10" s="13" t="s">
        <v>11</v>
      </c>
      <c r="J10" s="16"/>
      <c r="K10" s="16"/>
      <c r="L10" s="14"/>
      <c r="M10" s="14"/>
      <c r="N10" s="14"/>
    </row>
    <row r="11" spans="1:17" s="15" customFormat="1" x14ac:dyDescent="0.25">
      <c r="A11" s="14"/>
      <c r="B11" s="14"/>
      <c r="C11" s="17" t="s">
        <v>12</v>
      </c>
      <c r="D11" s="17" t="s">
        <v>13</v>
      </c>
      <c r="E11" s="17" t="s">
        <v>14</v>
      </c>
      <c r="F11" s="17" t="s">
        <v>12</v>
      </c>
      <c r="G11" s="17" t="s">
        <v>13</v>
      </c>
      <c r="H11" s="17" t="s">
        <v>14</v>
      </c>
      <c r="I11" s="17" t="s">
        <v>12</v>
      </c>
      <c r="J11" s="17" t="s">
        <v>13</v>
      </c>
      <c r="K11" s="17" t="s">
        <v>14</v>
      </c>
      <c r="L11" s="17" t="s">
        <v>12</v>
      </c>
      <c r="M11" s="17" t="s">
        <v>13</v>
      </c>
      <c r="N11" s="17" t="s">
        <v>14</v>
      </c>
    </row>
    <row r="12" spans="1:17" s="15" customFormat="1" ht="61.5" customHeight="1" x14ac:dyDescent="0.25">
      <c r="A12" s="14"/>
      <c r="B12" s="14"/>
      <c r="C12" s="17" t="s">
        <v>15</v>
      </c>
      <c r="D12" s="17" t="s">
        <v>15</v>
      </c>
      <c r="E12" s="17" t="s">
        <v>15</v>
      </c>
      <c r="F12" s="18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8" t="s">
        <v>16</v>
      </c>
      <c r="L12" s="18" t="s">
        <v>16</v>
      </c>
      <c r="M12" s="18" t="s">
        <v>16</v>
      </c>
      <c r="N12" s="18" t="s">
        <v>16</v>
      </c>
    </row>
    <row r="13" spans="1:17" x14ac:dyDescent="0.25">
      <c r="A13" s="19">
        <v>1</v>
      </c>
      <c r="B13" s="19">
        <f>A13+1</f>
        <v>2</v>
      </c>
      <c r="C13" s="19">
        <f t="shared" ref="C13:N13" si="0">B13+1</f>
        <v>3</v>
      </c>
      <c r="D13" s="19">
        <f t="shared" si="0"/>
        <v>4</v>
      </c>
      <c r="E13" s="19">
        <f t="shared" si="0"/>
        <v>5</v>
      </c>
      <c r="F13" s="19">
        <f t="shared" si="0"/>
        <v>6</v>
      </c>
      <c r="G13" s="19">
        <f t="shared" si="0"/>
        <v>7</v>
      </c>
      <c r="H13" s="19">
        <f t="shared" si="0"/>
        <v>8</v>
      </c>
      <c r="I13" s="19">
        <f t="shared" si="0"/>
        <v>9</v>
      </c>
      <c r="J13" s="19">
        <f t="shared" si="0"/>
        <v>10</v>
      </c>
      <c r="K13" s="19">
        <f t="shared" si="0"/>
        <v>11</v>
      </c>
      <c r="L13" s="19">
        <f t="shared" si="0"/>
        <v>12</v>
      </c>
      <c r="M13" s="19">
        <f t="shared" si="0"/>
        <v>13</v>
      </c>
      <c r="N13" s="19">
        <f t="shared" si="0"/>
        <v>14</v>
      </c>
    </row>
    <row r="14" spans="1:17" ht="42.75" x14ac:dyDescent="0.25">
      <c r="A14" s="19" t="s">
        <v>17</v>
      </c>
      <c r="B14" s="20" t="s">
        <v>18</v>
      </c>
      <c r="C14" s="21">
        <f>'[1]Прил.№3.1.(ставка)'!C11*1000</f>
        <v>308460.98467899999</v>
      </c>
      <c r="D14" s="21">
        <f>'[1]Прил.№3.1.(ставка)'!D11*1000</f>
        <v>397245.49840617325</v>
      </c>
      <c r="E14" s="21">
        <f>'[1]Прил.№3.1.(ставка)'!E11*1000</f>
        <v>490439.23655509105</v>
      </c>
      <c r="F14" s="21">
        <f>'[1]Прил.№1.1 до15квт(вып.)'!D13</f>
        <v>52</v>
      </c>
      <c r="G14" s="21">
        <f>'[1]Прил.№1.1 до15квт(вып.)'!G13+'[1]Прил.№1.2 до 150квт(вып)'!G12</f>
        <v>94</v>
      </c>
      <c r="H14" s="21">
        <f>'[1]Прил.№1.1 до15квт(вып.)'!J13+'[1]Реестр(150кВт)2019-21гг.(вып)'!A19</f>
        <v>59</v>
      </c>
      <c r="I14" s="21">
        <f>'[1]Реестр(15кВт)2019-21гг.(вып)'!E60</f>
        <v>547</v>
      </c>
      <c r="J14" s="21">
        <f>'[1]Реестр(15кВт)2019-21гг.(вып)'!E151+'[1]Реестр(150кВт)2019-21гг.(вып)'!D12</f>
        <v>1354</v>
      </c>
      <c r="K14" s="21">
        <f>'[1]Реестр(15кВт)2019-21гг.(вып)'!E204+'[1]Реестр(150кВт)2019-21гг.(вып)'!D20</f>
        <v>716.72800000000007</v>
      </c>
      <c r="L14" s="21">
        <f>C14/F14</f>
        <v>5931.9420130576918</v>
      </c>
      <c r="M14" s="21">
        <f>D14/G14</f>
        <v>4226.0159404912047</v>
      </c>
      <c r="N14" s="21">
        <f>E14/H14</f>
        <v>8312.5294331371369</v>
      </c>
      <c r="O14" t="b">
        <f>C14/F14=L14</f>
        <v>1</v>
      </c>
      <c r="P14" t="b">
        <f>D14/G14=M14</f>
        <v>1</v>
      </c>
      <c r="Q14" t="b">
        <f>E14/H14=N14</f>
        <v>1</v>
      </c>
    </row>
    <row r="15" spans="1:17" ht="42.75" customHeight="1" x14ac:dyDescent="0.25">
      <c r="A15" s="19" t="s">
        <v>19</v>
      </c>
      <c r="B15" s="22" t="s">
        <v>20</v>
      </c>
      <c r="C15" s="21">
        <f>C16+C17</f>
        <v>320548.83090900001</v>
      </c>
      <c r="D15" s="21">
        <f t="shared" ref="D15:E15" si="1">D16+D17</f>
        <v>428020.90892829082</v>
      </c>
      <c r="E15" s="21">
        <f t="shared" si="1"/>
        <v>735658.85483263654</v>
      </c>
      <c r="F15" s="21">
        <f>F14</f>
        <v>52</v>
      </c>
      <c r="G15" s="21">
        <f t="shared" ref="G15:K17" si="2">G14</f>
        <v>94</v>
      </c>
      <c r="H15" s="21">
        <f t="shared" si="2"/>
        <v>59</v>
      </c>
      <c r="I15" s="21">
        <f t="shared" si="2"/>
        <v>547</v>
      </c>
      <c r="J15" s="21">
        <f t="shared" si="2"/>
        <v>1354</v>
      </c>
      <c r="K15" s="21">
        <f t="shared" si="2"/>
        <v>716.72800000000007</v>
      </c>
      <c r="L15" s="21">
        <f>L16+L17</f>
        <v>6164.4005944038463</v>
      </c>
      <c r="M15" s="21">
        <f t="shared" ref="M15:N15" si="3">M16+M17</f>
        <v>4553.4139247690509</v>
      </c>
      <c r="N15" s="21">
        <f t="shared" si="3"/>
        <v>12468.794149705704</v>
      </c>
      <c r="O15" t="b">
        <f t="shared" ref="O15:Q17" si="4">C15/F15=L15</f>
        <v>1</v>
      </c>
      <c r="P15" t="b">
        <f t="shared" si="4"/>
        <v>1</v>
      </c>
      <c r="Q15" t="b">
        <f t="shared" si="4"/>
        <v>1</v>
      </c>
    </row>
    <row r="16" spans="1:17" ht="132.75" customHeight="1" x14ac:dyDescent="0.25">
      <c r="A16" s="23" t="s">
        <v>21</v>
      </c>
      <c r="B16" s="24" t="s">
        <v>22</v>
      </c>
      <c r="C16" s="21">
        <f>'[1]Прил.№3.1.(ставка)'!F11*1000</f>
        <v>160274.41545450001</v>
      </c>
      <c r="D16" s="21">
        <f>'[1]Прил.№3.1.(ставка)'!G11*1000</f>
        <v>214010.45446414541</v>
      </c>
      <c r="E16" s="21">
        <f>'[1]Прил.№3.1.(ставка)'!H11*1000</f>
        <v>367829.42741631827</v>
      </c>
      <c r="F16" s="21">
        <f>F15</f>
        <v>52</v>
      </c>
      <c r="G16" s="21">
        <f t="shared" si="2"/>
        <v>94</v>
      </c>
      <c r="H16" s="21">
        <f t="shared" si="2"/>
        <v>59</v>
      </c>
      <c r="I16" s="21">
        <f t="shared" si="2"/>
        <v>547</v>
      </c>
      <c r="J16" s="21">
        <f t="shared" si="2"/>
        <v>1354</v>
      </c>
      <c r="K16" s="21">
        <f t="shared" si="2"/>
        <v>716.72800000000007</v>
      </c>
      <c r="L16" s="21">
        <f>C16/F16</f>
        <v>3082.2002972019231</v>
      </c>
      <c r="M16" s="21">
        <f>D16/G16</f>
        <v>2276.7069623845255</v>
      </c>
      <c r="N16" s="21">
        <f>E16/H16</f>
        <v>6234.3970748528518</v>
      </c>
      <c r="O16" t="b">
        <f t="shared" si="4"/>
        <v>1</v>
      </c>
      <c r="P16" t="b">
        <f t="shared" si="4"/>
        <v>1</v>
      </c>
      <c r="Q16" t="b">
        <f t="shared" si="4"/>
        <v>1</v>
      </c>
    </row>
    <row r="17" spans="1:17" ht="123.75" customHeight="1" x14ac:dyDescent="0.25">
      <c r="A17" s="23" t="s">
        <v>23</v>
      </c>
      <c r="B17" s="24" t="s">
        <v>24</v>
      </c>
      <c r="C17" s="21">
        <f>'[1]Прил.№3.1.(ставка)'!I11*1000</f>
        <v>160274.41545450001</v>
      </c>
      <c r="D17" s="21">
        <f>'[1]Прил.№3.1.(ставка)'!J11*1000</f>
        <v>214010.45446414541</v>
      </c>
      <c r="E17" s="21">
        <f>'[1]Прил.№3.1.(ставка)'!K11*1000</f>
        <v>367829.42741631827</v>
      </c>
      <c r="F17" s="21">
        <f>F16</f>
        <v>52</v>
      </c>
      <c r="G17" s="21">
        <f t="shared" si="2"/>
        <v>94</v>
      </c>
      <c r="H17" s="21">
        <f t="shared" si="2"/>
        <v>59</v>
      </c>
      <c r="I17" s="21">
        <f t="shared" si="2"/>
        <v>547</v>
      </c>
      <c r="J17" s="21">
        <f t="shared" si="2"/>
        <v>1354</v>
      </c>
      <c r="K17" s="21">
        <f t="shared" si="2"/>
        <v>716.72800000000007</v>
      </c>
      <c r="L17" s="21">
        <f>C17/F17</f>
        <v>3082.2002972019231</v>
      </c>
      <c r="M17" s="21">
        <f t="shared" ref="M17" si="5">D17/G17</f>
        <v>2276.7069623845255</v>
      </c>
      <c r="N17" s="21">
        <f>E17/H17</f>
        <v>6234.3970748528518</v>
      </c>
      <c r="O17" t="b">
        <f t="shared" si="4"/>
        <v>1</v>
      </c>
      <c r="P17" t="b">
        <f t="shared" si="4"/>
        <v>1</v>
      </c>
      <c r="Q17" t="b">
        <f t="shared" si="4"/>
        <v>1</v>
      </c>
    </row>
    <row r="18" spans="1:17" ht="34.5" customHeight="1" x14ac:dyDescent="0.3">
      <c r="A18" s="25"/>
      <c r="B18" s="25"/>
      <c r="C18" s="26"/>
      <c r="D18" s="26"/>
      <c r="E18" s="26"/>
      <c r="F18" s="25"/>
      <c r="G18" s="25"/>
      <c r="H18" s="25"/>
      <c r="I18" s="25"/>
    </row>
    <row r="19" spans="1:17" ht="18.75" x14ac:dyDescent="0.3">
      <c r="A19" s="25"/>
      <c r="B19" s="27" t="s">
        <v>25</v>
      </c>
      <c r="C19" s="27"/>
      <c r="D19" s="27" t="s">
        <v>26</v>
      </c>
      <c r="E19" s="27"/>
      <c r="F19" s="27"/>
      <c r="G19" s="27" t="s">
        <v>27</v>
      </c>
      <c r="H19" s="28"/>
      <c r="I19" s="28"/>
      <c r="J19" s="8"/>
    </row>
    <row r="20" spans="1:17" ht="18.75" x14ac:dyDescent="0.3">
      <c r="A20" s="25"/>
      <c r="B20" s="27" t="s">
        <v>28</v>
      </c>
      <c r="C20" s="27"/>
      <c r="D20" s="27" t="s">
        <v>29</v>
      </c>
      <c r="E20" s="27"/>
      <c r="F20" s="27"/>
      <c r="G20" s="27"/>
      <c r="H20" s="28"/>
      <c r="I20" s="28"/>
      <c r="J20" s="8"/>
    </row>
    <row r="21" spans="1:17" ht="18.75" x14ac:dyDescent="0.3">
      <c r="A21" s="25"/>
      <c r="B21" s="27"/>
      <c r="C21" s="27"/>
      <c r="D21" s="27"/>
      <c r="E21" s="27"/>
      <c r="F21" s="27"/>
      <c r="G21" s="27"/>
      <c r="H21" s="28"/>
      <c r="I21" s="28"/>
      <c r="J21" s="8"/>
    </row>
    <row r="22" spans="1:17" s="5" customFormat="1" ht="15.75" x14ac:dyDescent="0.25">
      <c r="B22" s="29" t="s">
        <v>30</v>
      </c>
      <c r="C22" s="29"/>
      <c r="D22" s="29"/>
      <c r="E22" s="29"/>
      <c r="F22" s="30"/>
      <c r="G22" s="30"/>
      <c r="H22" s="30"/>
      <c r="I22" s="30"/>
      <c r="J22" s="30"/>
    </row>
    <row r="23" spans="1:17" s="5" customFormat="1" ht="19.5" customHeight="1" x14ac:dyDescent="0.25">
      <c r="B23" s="29" t="s">
        <v>31</v>
      </c>
      <c r="C23" s="29"/>
      <c r="D23" s="29"/>
      <c r="E23" s="29"/>
      <c r="F23" s="30"/>
      <c r="G23" s="30"/>
      <c r="H23" s="30"/>
      <c r="I23" s="30"/>
      <c r="J23" s="30"/>
    </row>
    <row r="24" spans="1:17" s="5" customFormat="1" ht="20.25" customHeight="1" x14ac:dyDescent="0.25">
      <c r="B24" s="29" t="s">
        <v>32</v>
      </c>
      <c r="C24" s="29"/>
      <c r="D24" s="29"/>
      <c r="E24" s="29"/>
      <c r="F24" s="30"/>
      <c r="G24" s="30"/>
      <c r="H24" s="30"/>
      <c r="I24" s="30"/>
      <c r="J24" s="30"/>
    </row>
    <row r="25" spans="1:17" s="5" customFormat="1" ht="21" customHeight="1" x14ac:dyDescent="0.25">
      <c r="B25" s="31" t="s">
        <v>33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7" x14ac:dyDescent="0.25">
      <c r="B26" s="32"/>
      <c r="C26" s="32"/>
      <c r="D26" s="32"/>
      <c r="E26" s="32"/>
      <c r="F26" s="32"/>
      <c r="G26" s="32"/>
      <c r="H26" s="32"/>
      <c r="I26" s="8"/>
      <c r="J26" s="8"/>
    </row>
    <row r="27" spans="1:17" s="5" customFormat="1" ht="49.5" customHeight="1" x14ac:dyDescent="0.25">
      <c r="B27" s="33" t="s">
        <v>34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7" s="5" customFormat="1" ht="15.75" x14ac:dyDescent="0.25"/>
    <row r="29" spans="1:17" s="5" customFormat="1" ht="15.75" x14ac:dyDescent="0.25">
      <c r="B29" s="33" t="s">
        <v>35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</sheetData>
  <mergeCells count="15">
    <mergeCell ref="F10:H10"/>
    <mergeCell ref="I10:K10"/>
    <mergeCell ref="B25:N25"/>
    <mergeCell ref="B27:M27"/>
    <mergeCell ref="B29:M29"/>
    <mergeCell ref="I1:N1"/>
    <mergeCell ref="A3:N3"/>
    <mergeCell ref="E5:H5"/>
    <mergeCell ref="E6:H6"/>
    <mergeCell ref="E7:H7"/>
    <mergeCell ref="A9:A12"/>
    <mergeCell ref="B9:B12"/>
    <mergeCell ref="C9:K9"/>
    <mergeCell ref="L9:N10"/>
    <mergeCell ref="C10:E10"/>
  </mergeCells>
  <pageMargins left="0.70866141732283472" right="0" top="0.9448818897637796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Прил.2.1(ставка)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2022-12-29T11:46:00Z</dcterms:created>
  <dcterms:modified xsi:type="dcterms:W3CDTF">2022-12-29T11:46:14Z</dcterms:modified>
</cp:coreProperties>
</file>